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0" yWindow="-45" windowWidth="20280" windowHeight="7770" firstSheet="1" activeTab="2"/>
  </bookViews>
  <sheets>
    <sheet name="Статистика" sheetId="14" r:id="rId1"/>
    <sheet name="смесени и био" sheetId="23" r:id="rId2"/>
    <sheet name="опасни битови" sheetId="24" r:id="rId3"/>
  </sheets>
  <calcPr calcId="145621"/>
</workbook>
</file>

<file path=xl/calcChain.xml><?xml version="1.0" encoding="utf-8"?>
<calcChain xmlns="http://schemas.openxmlformats.org/spreadsheetml/2006/main">
  <c r="B5" i="23" l="1"/>
  <c r="B14" i="23"/>
  <c r="B13" i="23"/>
  <c r="B12" i="23"/>
  <c r="B11" i="23"/>
  <c r="B10" i="23"/>
  <c r="B9" i="23"/>
  <c r="B8" i="23"/>
  <c r="B7" i="23"/>
  <c r="B6" i="23"/>
  <c r="G6" i="23"/>
  <c r="G7" i="23"/>
  <c r="G8" i="23"/>
  <c r="G5" i="23" l="1"/>
  <c r="R4" i="14" l="1"/>
  <c r="C16" i="14"/>
  <c r="F6" i="14"/>
  <c r="H6" i="14"/>
  <c r="J6" i="14"/>
  <c r="K6" i="14"/>
  <c r="L6" i="14"/>
  <c r="Q16" i="14" l="1"/>
  <c r="M16" i="14"/>
  <c r="I16" i="14"/>
  <c r="G16" i="14"/>
  <c r="K16" i="14" s="1"/>
  <c r="E16" i="14"/>
  <c r="F15" i="14"/>
  <c r="J15" i="14" s="1"/>
  <c r="F14" i="14"/>
  <c r="J14" i="14" s="1"/>
  <c r="F8" i="14"/>
  <c r="J8" i="14" s="1"/>
  <c r="F7" i="14"/>
  <c r="J7" i="14" s="1"/>
  <c r="F5" i="14"/>
  <c r="J5" i="14" s="1"/>
  <c r="F4" i="14"/>
  <c r="J4" i="14" s="1"/>
  <c r="F10" i="14"/>
  <c r="J10" i="14" s="1"/>
  <c r="F11" i="14"/>
  <c r="J11" i="14" s="1"/>
  <c r="F12" i="14"/>
  <c r="J12" i="14" s="1"/>
  <c r="F13" i="14"/>
  <c r="J13" i="14" s="1"/>
  <c r="F9" i="14"/>
  <c r="J9" i="14" s="1"/>
  <c r="K4" i="14"/>
  <c r="R14" i="14"/>
  <c r="S14" i="14"/>
  <c r="T14" i="14"/>
  <c r="R15" i="14"/>
  <c r="S15" i="14"/>
  <c r="T15" i="14"/>
  <c r="N14" i="14"/>
  <c r="O14" i="14"/>
  <c r="N15" i="14"/>
  <c r="O15" i="14"/>
  <c r="K14" i="14"/>
  <c r="K15" i="14"/>
  <c r="F16" i="14" l="1"/>
  <c r="J16" i="14" s="1"/>
  <c r="S16" i="14" l="1"/>
  <c r="S13" i="14"/>
  <c r="R13" i="14"/>
  <c r="N13" i="14"/>
  <c r="S12" i="14"/>
  <c r="R12" i="14"/>
  <c r="N12" i="14"/>
  <c r="S11" i="14"/>
  <c r="R11" i="14"/>
  <c r="N11" i="14"/>
  <c r="S10" i="14"/>
  <c r="R10" i="14"/>
  <c r="N10" i="14"/>
  <c r="S9" i="14"/>
  <c r="R9" i="14"/>
  <c r="N9" i="14"/>
  <c r="S8" i="14"/>
  <c r="R8" i="14"/>
  <c r="N8" i="14"/>
  <c r="S7" i="14"/>
  <c r="R7" i="14"/>
  <c r="N7" i="14"/>
  <c r="S6" i="14"/>
  <c r="R6" i="14"/>
  <c r="N6" i="14"/>
  <c r="S5" i="14"/>
  <c r="R5" i="14"/>
  <c r="N5" i="14"/>
  <c r="S4" i="14"/>
  <c r="N4" i="14"/>
  <c r="R16" i="14" l="1"/>
  <c r="N16" i="14"/>
  <c r="K5" i="14"/>
  <c r="K7" i="14"/>
  <c r="K8" i="14"/>
  <c r="K9" i="14"/>
  <c r="K10" i="14"/>
  <c r="K11" i="14"/>
  <c r="K12" i="14"/>
  <c r="K13" i="14"/>
  <c r="T4" i="14" l="1"/>
  <c r="O10" i="14"/>
  <c r="T10" i="14"/>
  <c r="O8" i="14"/>
  <c r="T8" i="14"/>
  <c r="O4" i="14"/>
  <c r="O13" i="14"/>
  <c r="T13" i="14"/>
  <c r="O11" i="14"/>
  <c r="T11" i="14"/>
  <c r="O9" i="14"/>
  <c r="T9" i="14"/>
  <c r="O7" i="14"/>
  <c r="T7" i="14"/>
  <c r="O5" i="14"/>
  <c r="T5" i="14"/>
  <c r="O12" i="14"/>
  <c r="T12" i="14"/>
  <c r="O6" i="14"/>
  <c r="T6" i="14"/>
  <c r="T16" i="14" l="1"/>
  <c r="O16" i="14"/>
  <c r="U15" i="14" l="1"/>
  <c r="L15" i="14"/>
  <c r="P15" i="14"/>
  <c r="P13" i="14"/>
  <c r="U13" i="14"/>
  <c r="L13" i="14"/>
  <c r="H13" i="14"/>
  <c r="U11" i="14"/>
  <c r="L11" i="14"/>
  <c r="P11" i="14"/>
  <c r="P9" i="14"/>
  <c r="U9" i="14"/>
  <c r="L9" i="14"/>
  <c r="H9" i="14"/>
  <c r="U7" i="14"/>
  <c r="L7" i="14"/>
  <c r="P7" i="14"/>
  <c r="P5" i="14"/>
  <c r="U5" i="14"/>
  <c r="L5" i="14"/>
  <c r="H5" i="14"/>
  <c r="P6" i="14"/>
  <c r="U6" i="14"/>
  <c r="U8" i="14"/>
  <c r="L8" i="14"/>
  <c r="P8" i="14"/>
  <c r="H8" i="14"/>
  <c r="L10" i="14"/>
  <c r="P10" i="14"/>
  <c r="U10" i="14"/>
  <c r="P14" i="14"/>
  <c r="U14" i="14"/>
  <c r="L14" i="14"/>
  <c r="P4" i="14"/>
  <c r="L4" i="14"/>
  <c r="U4" i="14"/>
  <c r="H15" i="14"/>
  <c r="H11" i="14"/>
  <c r="H7" i="14"/>
  <c r="H10" i="14"/>
  <c r="L12" i="14"/>
  <c r="P12" i="14"/>
  <c r="H12" i="14"/>
  <c r="U12" i="14"/>
  <c r="H14" i="14"/>
  <c r="H16" i="14"/>
  <c r="H4" i="14"/>
  <c r="P16" i="14" l="1"/>
  <c r="U16" i="14"/>
</calcChain>
</file>

<file path=xl/sharedStrings.xml><?xml version="1.0" encoding="utf-8"?>
<sst xmlns="http://schemas.openxmlformats.org/spreadsheetml/2006/main" count="120" uniqueCount="73">
  <si>
    <t>Месец, година</t>
  </si>
  <si>
    <t>ОБЩО:</t>
  </si>
  <si>
    <t>Общо прието количество отпадъци
(тон)</t>
  </si>
  <si>
    <t>01.2020.</t>
  </si>
  <si>
    <t>02.2020.</t>
  </si>
  <si>
    <t>03.2020.</t>
  </si>
  <si>
    <t>04.2020.</t>
  </si>
  <si>
    <t>05.2020.</t>
  </si>
  <si>
    <t>06.2020.</t>
  </si>
  <si>
    <t>07.2020.</t>
  </si>
  <si>
    <t>08.2020.</t>
  </si>
  <si>
    <t>09.2020.</t>
  </si>
  <si>
    <t>10.2020.</t>
  </si>
  <si>
    <t>11.2020.</t>
  </si>
  <si>
    <t>12.2020.</t>
  </si>
  <si>
    <t>Отделено за компостиране количество
(тон)</t>
  </si>
  <si>
    <t>Депонирано количество след сепарация
(тон)</t>
  </si>
  <si>
    <t>Директно депонирани
(тон)</t>
  </si>
  <si>
    <t>ралика спрамо 2019</t>
  </si>
  <si>
    <t>ралика спрамо 2020</t>
  </si>
  <si>
    <t>СПРАВКА ПО ГОДИНИ</t>
  </si>
  <si>
    <t>ралика спрамо 2018</t>
  </si>
  <si>
    <t>Общо количество</t>
  </si>
  <si>
    <t>01.2021.</t>
  </si>
  <si>
    <t>02.2021.</t>
  </si>
  <si>
    <t>03.2021.</t>
  </si>
  <si>
    <t>04.2021.</t>
  </si>
  <si>
    <t>05.2021.</t>
  </si>
  <si>
    <t>06.2021.</t>
  </si>
  <si>
    <t>07.2021.</t>
  </si>
  <si>
    <t>08.2021.</t>
  </si>
  <si>
    <t>09.2021.</t>
  </si>
  <si>
    <t>10.2021.</t>
  </si>
  <si>
    <t>11.2021.</t>
  </si>
  <si>
    <t>12.2021.</t>
  </si>
  <si>
    <t>разлика спрямо 2021</t>
  </si>
  <si>
    <t>ралика спрамо 2021</t>
  </si>
  <si>
    <t>Компостиране</t>
  </si>
  <si>
    <t>Сепарирани отпадъци</t>
  </si>
  <si>
    <t>рециклиране 
(тон)</t>
  </si>
  <si>
    <t>общо депонирани  (тон)</t>
  </si>
  <si>
    <t>Депонирани</t>
  </si>
  <si>
    <t xml:space="preserve"> отпадъци за сепариране (тон)</t>
  </si>
  <si>
    <t>Година</t>
  </si>
  <si>
    <t>“БалБок Инженеринг” АД</t>
  </si>
  <si>
    <t>Регистрационен документ № 12-РД-895-06/01.06.2021 г.</t>
  </si>
  <si>
    <t>Юридическо лице/ едноличен търговец</t>
  </si>
  <si>
    <t>Основание за притежание на отпадъка</t>
  </si>
  <si>
    <t>Код на отпадъка</t>
  </si>
  <si>
    <t xml:space="preserve">Година </t>
  </si>
  <si>
    <t>2021г.</t>
  </si>
  <si>
    <t>Регистрационен документ №12-РД-895-06/01.06.2021 г.</t>
  </si>
  <si>
    <t>20 01 19*</t>
  </si>
  <si>
    <t>20 01 27*</t>
  </si>
  <si>
    <t>15 01 10*</t>
  </si>
  <si>
    <t>20 01 13*</t>
  </si>
  <si>
    <t>20 01 29*</t>
  </si>
  <si>
    <t>2022г.</t>
  </si>
  <si>
    <t>20 01 21*</t>
  </si>
  <si>
    <t>20 01 31*</t>
  </si>
  <si>
    <t>“Трансинс Батери” ООД</t>
  </si>
  <si>
    <t>Решение  №ООп-НУБА-05-00/27.02.2013г.</t>
  </si>
  <si>
    <t>16 06 04</t>
  </si>
  <si>
    <t>2023г.</t>
  </si>
  <si>
    <t>Регистрационен документ №12-РД-895-06/01.06.2021 г.; Разрешение №12-ДО-1271-01/26.11.2014 г.; КР №473-Н0/2013 г.</t>
  </si>
  <si>
    <t>2024г.</t>
  </si>
  <si>
    <t>2025г.</t>
  </si>
  <si>
    <t>строителни отпадъци за рециклиране
(тон)</t>
  </si>
  <si>
    <t>Информация за предадени за оползотворяване отпадъци</t>
  </si>
  <si>
    <t>Информация за предадени за обезвреждане и оползотворяване на опасни и др.</t>
  </si>
  <si>
    <t>Количество предаден отпадък        (тон)</t>
  </si>
  <si>
    <t xml:space="preserve">Постъпили разделно събрани биоотпадъци за компостиране (тон) </t>
  </si>
  <si>
    <t>Общо  количество отпадъци (тон)
(2+5+8+9)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</si>
</sst>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2" fillId="0" borderId="1" xfId="0" applyNumberFormat="1" applyFont="1" applyFill="1" applyBorder="1"/>
    <xf numFmtId="164" fontId="3" fillId="0" borderId="1" xfId="0" applyNumberFormat="1" applyFont="1" applyFill="1" applyBorder="1"/>
    <xf numFmtId="164" fontId="2" fillId="0" borderId="6" xfId="0" applyNumberFormat="1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Font="1" applyFill="1"/>
    <xf numFmtId="0" fontId="2" fillId="0" borderId="0" xfId="0" applyFont="1" applyFill="1"/>
    <xf numFmtId="0" fontId="0" fillId="0" borderId="3" xfId="0" applyFill="1" applyBorder="1"/>
    <xf numFmtId="0" fontId="3" fillId="0" borderId="7" xfId="0" applyFont="1" applyFill="1" applyBorder="1" applyAlignment="1">
      <alignment horizontal="center" vertical="center" wrapText="1"/>
    </xf>
    <xf numFmtId="164" fontId="2" fillId="0" borderId="19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164" fontId="2" fillId="0" borderId="18" xfId="0" applyNumberFormat="1" applyFont="1" applyFill="1" applyBorder="1"/>
    <xf numFmtId="164" fontId="7" fillId="0" borderId="0" xfId="0" applyNumberFormat="1" applyFont="1" applyFill="1" applyBorder="1"/>
    <xf numFmtId="0" fontId="1" fillId="0" borderId="15" xfId="0" applyFont="1" applyFill="1" applyBorder="1" applyAlignment="1">
      <alignment horizontal="left"/>
    </xf>
    <xf numFmtId="0" fontId="2" fillId="0" borderId="18" xfId="0" applyFont="1" applyFill="1" applyBorder="1"/>
    <xf numFmtId="17" fontId="2" fillId="0" borderId="18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164" fontId="3" fillId="0" borderId="16" xfId="0" applyNumberFormat="1" applyFont="1" applyFill="1" applyBorder="1"/>
    <xf numFmtId="164" fontId="2" fillId="0" borderId="22" xfId="0" applyNumberFormat="1" applyFont="1" applyFill="1" applyBorder="1"/>
    <xf numFmtId="164" fontId="2" fillId="0" borderId="23" xfId="0" applyNumberFormat="1" applyFont="1" applyFill="1" applyBorder="1"/>
    <xf numFmtId="164" fontId="2" fillId="0" borderId="16" xfId="0" applyNumberFormat="1" applyFont="1" applyFill="1" applyBorder="1"/>
    <xf numFmtId="164" fontId="2" fillId="0" borderId="24" xfId="0" applyNumberFormat="1" applyFont="1" applyFill="1" applyBorder="1"/>
    <xf numFmtId="164" fontId="2" fillId="0" borderId="8" xfId="0" applyNumberFormat="1" applyFont="1" applyFill="1" applyBorder="1"/>
    <xf numFmtId="164" fontId="2" fillId="0" borderId="5" xfId="0" applyNumberFormat="1" applyFont="1" applyFill="1" applyBorder="1"/>
    <xf numFmtId="164" fontId="2" fillId="0" borderId="4" xfId="0" applyNumberFormat="1" applyFont="1" applyFill="1" applyBorder="1"/>
    <xf numFmtId="164" fontId="2" fillId="0" borderId="9" xfId="0" applyNumberFormat="1" applyFont="1" applyFill="1" applyBorder="1"/>
    <xf numFmtId="0" fontId="6" fillId="0" borderId="25" xfId="0" applyFont="1" applyFill="1" applyBorder="1"/>
    <xf numFmtId="0" fontId="8" fillId="0" borderId="2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/>
    </xf>
    <xf numFmtId="0" fontId="2" fillId="0" borderId="10" xfId="0" applyFont="1" applyFill="1" applyBorder="1"/>
    <xf numFmtId="164" fontId="3" fillId="0" borderId="12" xfId="0" applyNumberFormat="1" applyFont="1" applyFill="1" applyBorder="1"/>
    <xf numFmtId="164" fontId="2" fillId="0" borderId="11" xfId="0" applyNumberFormat="1" applyFont="1" applyFill="1" applyBorder="1"/>
    <xf numFmtId="164" fontId="2" fillId="0" borderId="10" xfId="0" applyNumberFormat="1" applyFont="1" applyFill="1" applyBorder="1"/>
    <xf numFmtId="164" fontId="2" fillId="0" borderId="12" xfId="0" applyNumberFormat="1" applyFont="1" applyFill="1" applyBorder="1"/>
    <xf numFmtId="0" fontId="3" fillId="0" borderId="8" xfId="0" applyFont="1" applyFill="1" applyBorder="1"/>
    <xf numFmtId="164" fontId="3" fillId="0" borderId="4" xfId="0" applyNumberFormat="1" applyFont="1" applyFill="1" applyBorder="1"/>
    <xf numFmtId="164" fontId="3" fillId="0" borderId="27" xfId="0" applyNumberFormat="1" applyFont="1" applyFill="1" applyBorder="1"/>
    <xf numFmtId="0" fontId="8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/>
    <xf numFmtId="164" fontId="5" fillId="2" borderId="18" xfId="0" applyNumberFormat="1" applyFont="1" applyFill="1" applyBorder="1"/>
    <xf numFmtId="164" fontId="5" fillId="2" borderId="2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4" fontId="5" fillId="2" borderId="30" xfId="0" applyNumberFormat="1" applyFont="1" applyFill="1" applyBorder="1"/>
    <xf numFmtId="164" fontId="4" fillId="2" borderId="34" xfId="0" applyNumberFormat="1" applyFont="1" applyFill="1" applyBorder="1"/>
    <xf numFmtId="0" fontId="2" fillId="0" borderId="30" xfId="0" applyFont="1" applyFill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/>
    </xf>
    <xf numFmtId="164" fontId="4" fillId="2" borderId="35" xfId="0" applyNumberFormat="1" applyFont="1" applyFill="1" applyBorder="1"/>
    <xf numFmtId="164" fontId="5" fillId="2" borderId="20" xfId="0" applyNumberFormat="1" applyFont="1" applyFill="1" applyBorder="1"/>
    <xf numFmtId="164" fontId="5" fillId="2" borderId="13" xfId="0" applyNumberFormat="1" applyFont="1" applyFill="1" applyBorder="1"/>
    <xf numFmtId="164" fontId="5" fillId="2" borderId="29" xfId="0" applyNumberFormat="1" applyFont="1" applyFill="1" applyBorder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/>
    <xf numFmtId="164" fontId="5" fillId="2" borderId="39" xfId="0" applyNumberFormat="1" applyFont="1" applyFill="1" applyBorder="1"/>
    <xf numFmtId="0" fontId="3" fillId="0" borderId="4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2" fillId="0" borderId="18" xfId="0" applyNumberFormat="1" applyFont="1" applyBorder="1"/>
    <xf numFmtId="164" fontId="5" fillId="2" borderId="19" xfId="0" applyNumberFormat="1" applyFont="1" applyFill="1" applyBorder="1"/>
    <xf numFmtId="164" fontId="5" fillId="2" borderId="41" xfId="0" applyNumberFormat="1" applyFont="1" applyFill="1" applyBorder="1"/>
    <xf numFmtId="0" fontId="3" fillId="0" borderId="37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workbookViewId="0">
      <selection activeCell="R5" sqref="R5"/>
    </sheetView>
  </sheetViews>
  <sheetFormatPr defaultRowHeight="15" x14ac:dyDescent="0.25"/>
  <cols>
    <col min="1" max="2" width="9.140625" style="4"/>
    <col min="3" max="3" width="9" style="4" customWidth="1"/>
    <col min="4" max="4" width="7.140625" style="4" customWidth="1"/>
    <col min="5" max="5" width="7.140625" style="4" hidden="1" customWidth="1"/>
    <col min="6" max="6" width="9.7109375" style="4" hidden="1" customWidth="1"/>
    <col min="7" max="7" width="8.28515625" style="4" customWidth="1"/>
    <col min="8" max="8" width="7.28515625" style="4" customWidth="1"/>
    <col min="9" max="9" width="9.140625" style="4" customWidth="1"/>
    <col min="10" max="10" width="9.140625" style="4" hidden="1" customWidth="1"/>
    <col min="11" max="12" width="7.28515625" style="4" customWidth="1"/>
    <col min="13" max="13" width="8.5703125" style="4" customWidth="1"/>
    <col min="14" max="14" width="7.140625" style="4" customWidth="1"/>
    <col min="15" max="16" width="7.42578125" style="4" customWidth="1"/>
    <col min="17" max="17" width="8.5703125" style="4" customWidth="1"/>
    <col min="18" max="18" width="6.42578125" style="4" customWidth="1"/>
    <col min="19" max="19" width="5.42578125" style="4" customWidth="1"/>
    <col min="20" max="20" width="5.85546875" style="4" customWidth="1"/>
    <col min="21" max="21" width="6.85546875" style="4" customWidth="1"/>
    <col min="22" max="16384" width="9.140625" style="4"/>
  </cols>
  <sheetData>
    <row r="1" spans="2:21" ht="23.25" customHeight="1" thickBot="1" x14ac:dyDescent="0.3">
      <c r="C1" s="7"/>
      <c r="G1" s="15" t="s">
        <v>20</v>
      </c>
      <c r="N1" s="5"/>
      <c r="O1" s="32" t="s">
        <v>2</v>
      </c>
      <c r="P1" s="5"/>
      <c r="Q1" s="5"/>
      <c r="R1" s="5"/>
      <c r="S1" s="5"/>
      <c r="T1" s="5"/>
    </row>
    <row r="2" spans="2:21" ht="39" hidden="1" customHeight="1" x14ac:dyDescent="0.25">
      <c r="C2" s="7"/>
      <c r="D2" s="9" t="s">
        <v>0</v>
      </c>
      <c r="E2" s="20"/>
      <c r="F2" s="20"/>
      <c r="G2" s="8"/>
    </row>
    <row r="3" spans="2:21" ht="119.25" thickBot="1" x14ac:dyDescent="0.3">
      <c r="B3" s="33">
        <v>2021</v>
      </c>
      <c r="C3" s="21" t="s">
        <v>22</v>
      </c>
      <c r="D3" s="33">
        <v>2020</v>
      </c>
      <c r="E3" s="45"/>
      <c r="F3" s="45"/>
      <c r="G3" s="20" t="s">
        <v>22</v>
      </c>
      <c r="H3" s="34" t="s">
        <v>35</v>
      </c>
      <c r="I3" s="33">
        <v>2019</v>
      </c>
      <c r="K3" s="35" t="s">
        <v>19</v>
      </c>
      <c r="L3" s="34" t="s">
        <v>36</v>
      </c>
      <c r="M3" s="36">
        <v>2018</v>
      </c>
      <c r="N3" s="35" t="s">
        <v>18</v>
      </c>
      <c r="O3" s="35" t="s">
        <v>19</v>
      </c>
      <c r="P3" s="34" t="s">
        <v>36</v>
      </c>
      <c r="Q3" s="36">
        <v>2017</v>
      </c>
      <c r="R3" s="35" t="s">
        <v>21</v>
      </c>
      <c r="S3" s="35" t="s">
        <v>18</v>
      </c>
      <c r="T3" s="35" t="s">
        <v>19</v>
      </c>
      <c r="U3" s="34" t="s">
        <v>36</v>
      </c>
    </row>
    <row r="4" spans="2:21" x14ac:dyDescent="0.25">
      <c r="B4" s="37" t="s">
        <v>23</v>
      </c>
      <c r="C4" s="38">
        <v>327.06</v>
      </c>
      <c r="D4" s="37" t="s">
        <v>3</v>
      </c>
      <c r="E4" s="18"/>
      <c r="F4" s="19">
        <f t="shared" ref="F4:F8" si="0">G4-E4</f>
        <v>337.96000000000004</v>
      </c>
      <c r="G4" s="38">
        <v>337.96000000000004</v>
      </c>
      <c r="H4" s="39">
        <f t="shared" ref="H4:H16" si="1">ROUND(C4/G4,2)</f>
        <v>0.97</v>
      </c>
      <c r="I4" s="40">
        <v>344.7</v>
      </c>
      <c r="J4" s="40">
        <f>ROUND(F4/I4,2)</f>
        <v>0.98</v>
      </c>
      <c r="K4" s="41">
        <f t="shared" ref="K4:K13" si="2">ROUND(G4/I4,2)</f>
        <v>0.98</v>
      </c>
      <c r="L4" s="41">
        <f t="shared" ref="L4:L15" si="3">ROUND(C4/I4,2)</f>
        <v>0.95</v>
      </c>
      <c r="M4" s="40">
        <v>277.60000000000002</v>
      </c>
      <c r="N4" s="41">
        <f>ROUND(I4/M4,2)</f>
        <v>1.24</v>
      </c>
      <c r="O4" s="41">
        <f t="shared" ref="O4:O13" si="4">ROUND(G4/M4,2)</f>
        <v>1.22</v>
      </c>
      <c r="P4" s="41">
        <f t="shared" ref="P4:P16" si="5">ROUND(C4/M4,2)</f>
        <v>1.18</v>
      </c>
      <c r="Q4" s="40">
        <v>106.72</v>
      </c>
      <c r="R4" s="41">
        <f>ROUND(M4/Q4,2)</f>
        <v>2.6</v>
      </c>
      <c r="S4" s="41">
        <f>ROUND(I4/Q4,2)</f>
        <v>3.23</v>
      </c>
      <c r="T4" s="41">
        <f t="shared" ref="T4:T13" si="6">ROUND(G4/Q4,2)</f>
        <v>3.17</v>
      </c>
      <c r="U4" s="41">
        <f t="shared" ref="U4:U16" si="7">ROUND(C4/Q4,2)</f>
        <v>3.06</v>
      </c>
    </row>
    <row r="5" spans="2:21" x14ac:dyDescent="0.25">
      <c r="B5" s="16" t="s">
        <v>24</v>
      </c>
      <c r="C5" s="2">
        <v>326.54000000000002</v>
      </c>
      <c r="D5" s="16" t="s">
        <v>4</v>
      </c>
      <c r="E5" s="19"/>
      <c r="F5" s="19">
        <f t="shared" si="0"/>
        <v>305.92</v>
      </c>
      <c r="G5" s="2">
        <v>305.92</v>
      </c>
      <c r="H5" s="3">
        <f t="shared" si="1"/>
        <v>1.07</v>
      </c>
      <c r="I5" s="13">
        <v>327.8</v>
      </c>
      <c r="J5" s="13">
        <f t="shared" ref="J5:J14" si="8">ROUND(F5/I5,2)</f>
        <v>0.93</v>
      </c>
      <c r="K5" s="1">
        <f t="shared" si="2"/>
        <v>0.93</v>
      </c>
      <c r="L5" s="10">
        <f t="shared" si="3"/>
        <v>1</v>
      </c>
      <c r="M5" s="13">
        <v>274.94</v>
      </c>
      <c r="N5" s="1">
        <f t="shared" ref="N5:N13" si="9">ROUND(I5/M5,2)</f>
        <v>1.19</v>
      </c>
      <c r="O5" s="1">
        <f t="shared" si="4"/>
        <v>1.1100000000000001</v>
      </c>
      <c r="P5" s="10">
        <f t="shared" si="5"/>
        <v>1.19</v>
      </c>
      <c r="Q5" s="13">
        <v>371.74</v>
      </c>
      <c r="R5" s="1">
        <f t="shared" ref="R5:R16" si="10">ROUND(M5/Q5,2)</f>
        <v>0.74</v>
      </c>
      <c r="S5" s="3">
        <f t="shared" ref="S5:S16" si="11">ROUND(I5/Q5,2)</f>
        <v>0.88</v>
      </c>
      <c r="T5" s="1">
        <f t="shared" si="6"/>
        <v>0.82</v>
      </c>
      <c r="U5" s="10">
        <f t="shared" si="7"/>
        <v>0.88</v>
      </c>
    </row>
    <row r="6" spans="2:21" x14ac:dyDescent="0.25">
      <c r="B6" s="16" t="s">
        <v>25</v>
      </c>
      <c r="C6" s="2">
        <v>426.8</v>
      </c>
      <c r="D6" s="16" t="s">
        <v>5</v>
      </c>
      <c r="E6" s="19"/>
      <c r="F6" s="19">
        <f t="shared" si="0"/>
        <v>464.46000000000004</v>
      </c>
      <c r="G6" s="2">
        <v>464.46000000000004</v>
      </c>
      <c r="H6" s="3">
        <f t="shared" si="1"/>
        <v>0.92</v>
      </c>
      <c r="I6" s="13">
        <v>336.46</v>
      </c>
      <c r="J6" s="13">
        <f t="shared" si="8"/>
        <v>1.38</v>
      </c>
      <c r="K6" s="1">
        <f t="shared" si="2"/>
        <v>1.38</v>
      </c>
      <c r="L6" s="10">
        <f t="shared" si="3"/>
        <v>1.27</v>
      </c>
      <c r="M6" s="13">
        <v>365.02</v>
      </c>
      <c r="N6" s="1">
        <f t="shared" si="9"/>
        <v>0.92</v>
      </c>
      <c r="O6" s="1">
        <f t="shared" si="4"/>
        <v>1.27</v>
      </c>
      <c r="P6" s="10">
        <f t="shared" si="5"/>
        <v>1.17</v>
      </c>
      <c r="Q6" s="13">
        <v>472.12</v>
      </c>
      <c r="R6" s="1">
        <f t="shared" si="10"/>
        <v>0.77</v>
      </c>
      <c r="S6" s="3">
        <f t="shared" si="11"/>
        <v>0.71</v>
      </c>
      <c r="T6" s="1">
        <f t="shared" si="6"/>
        <v>0.98</v>
      </c>
      <c r="U6" s="10">
        <f t="shared" si="7"/>
        <v>0.9</v>
      </c>
    </row>
    <row r="7" spans="2:21" x14ac:dyDescent="0.25">
      <c r="B7" s="16" t="s">
        <v>26</v>
      </c>
      <c r="C7" s="2">
        <v>540</v>
      </c>
      <c r="D7" s="16" t="s">
        <v>6</v>
      </c>
      <c r="E7" s="19"/>
      <c r="F7" s="19">
        <f t="shared" si="0"/>
        <v>539.64</v>
      </c>
      <c r="G7" s="2">
        <v>539.64</v>
      </c>
      <c r="H7" s="3">
        <f t="shared" si="1"/>
        <v>1</v>
      </c>
      <c r="I7" s="13">
        <v>454.38</v>
      </c>
      <c r="J7" s="13">
        <f t="shared" si="8"/>
        <v>1.19</v>
      </c>
      <c r="K7" s="1">
        <f t="shared" si="2"/>
        <v>1.19</v>
      </c>
      <c r="L7" s="10">
        <f t="shared" si="3"/>
        <v>1.19</v>
      </c>
      <c r="M7" s="13">
        <v>441.86</v>
      </c>
      <c r="N7" s="1">
        <f t="shared" si="9"/>
        <v>1.03</v>
      </c>
      <c r="O7" s="1">
        <f t="shared" si="4"/>
        <v>1.22</v>
      </c>
      <c r="P7" s="10">
        <f t="shared" si="5"/>
        <v>1.22</v>
      </c>
      <c r="Q7" s="13">
        <v>404.12</v>
      </c>
      <c r="R7" s="1">
        <f t="shared" si="10"/>
        <v>1.0900000000000001</v>
      </c>
      <c r="S7" s="3">
        <f t="shared" si="11"/>
        <v>1.1200000000000001</v>
      </c>
      <c r="T7" s="1">
        <f t="shared" si="6"/>
        <v>1.34</v>
      </c>
      <c r="U7" s="10">
        <f t="shared" si="7"/>
        <v>1.34</v>
      </c>
    </row>
    <row r="8" spans="2:21" x14ac:dyDescent="0.25">
      <c r="B8" s="16" t="s">
        <v>27</v>
      </c>
      <c r="C8" s="2">
        <v>554.12</v>
      </c>
      <c r="D8" s="16" t="s">
        <v>7</v>
      </c>
      <c r="E8" s="19"/>
      <c r="F8" s="19">
        <f t="shared" si="0"/>
        <v>557.5</v>
      </c>
      <c r="G8" s="2">
        <v>557.5</v>
      </c>
      <c r="H8" s="3">
        <f t="shared" si="1"/>
        <v>0.99</v>
      </c>
      <c r="I8" s="13">
        <v>457.32</v>
      </c>
      <c r="J8" s="13">
        <f t="shared" si="8"/>
        <v>1.22</v>
      </c>
      <c r="K8" s="1">
        <f t="shared" si="2"/>
        <v>1.22</v>
      </c>
      <c r="L8" s="10">
        <f t="shared" si="3"/>
        <v>1.21</v>
      </c>
      <c r="M8" s="13">
        <v>435.44</v>
      </c>
      <c r="N8" s="1">
        <f t="shared" si="9"/>
        <v>1.05</v>
      </c>
      <c r="O8" s="1">
        <f t="shared" si="4"/>
        <v>1.28</v>
      </c>
      <c r="P8" s="10">
        <f t="shared" si="5"/>
        <v>1.27</v>
      </c>
      <c r="Q8" s="13">
        <v>417.46</v>
      </c>
      <c r="R8" s="1">
        <f t="shared" si="10"/>
        <v>1.04</v>
      </c>
      <c r="S8" s="3">
        <f t="shared" si="11"/>
        <v>1.1000000000000001</v>
      </c>
      <c r="T8" s="1">
        <f t="shared" si="6"/>
        <v>1.34</v>
      </c>
      <c r="U8" s="10">
        <f t="shared" si="7"/>
        <v>1.33</v>
      </c>
    </row>
    <row r="9" spans="2:21" x14ac:dyDescent="0.25">
      <c r="B9" s="16" t="s">
        <v>28</v>
      </c>
      <c r="C9" s="2">
        <v>538.72</v>
      </c>
      <c r="D9" s="16" t="s">
        <v>8</v>
      </c>
      <c r="E9" s="19">
        <v>255.04</v>
      </c>
      <c r="F9" s="19">
        <f>G9-E9</f>
        <v>476.32000000000005</v>
      </c>
      <c r="G9" s="2">
        <v>731.36</v>
      </c>
      <c r="H9" s="3">
        <f t="shared" si="1"/>
        <v>0.74</v>
      </c>
      <c r="I9" s="13">
        <v>524.24</v>
      </c>
      <c r="J9" s="13">
        <f t="shared" si="8"/>
        <v>0.91</v>
      </c>
      <c r="K9" s="1">
        <f t="shared" si="2"/>
        <v>1.4</v>
      </c>
      <c r="L9" s="10">
        <f t="shared" si="3"/>
        <v>1.03</v>
      </c>
      <c r="M9" s="13">
        <v>397.26</v>
      </c>
      <c r="N9" s="1">
        <f t="shared" si="9"/>
        <v>1.32</v>
      </c>
      <c r="O9" s="1">
        <f t="shared" si="4"/>
        <v>1.84</v>
      </c>
      <c r="P9" s="10">
        <f t="shared" si="5"/>
        <v>1.36</v>
      </c>
      <c r="Q9" s="13">
        <v>400.58</v>
      </c>
      <c r="R9" s="1">
        <f t="shared" si="10"/>
        <v>0.99</v>
      </c>
      <c r="S9" s="3">
        <f t="shared" si="11"/>
        <v>1.31</v>
      </c>
      <c r="T9" s="1">
        <f t="shared" si="6"/>
        <v>1.83</v>
      </c>
      <c r="U9" s="10">
        <f t="shared" si="7"/>
        <v>1.34</v>
      </c>
    </row>
    <row r="10" spans="2:21" x14ac:dyDescent="0.25">
      <c r="B10" s="16" t="s">
        <v>29</v>
      </c>
      <c r="C10" s="2">
        <v>543.52</v>
      </c>
      <c r="D10" s="16" t="s">
        <v>9</v>
      </c>
      <c r="E10" s="19">
        <v>380.74</v>
      </c>
      <c r="F10" s="19">
        <f t="shared" ref="F10:F15" si="12">G10-E10</f>
        <v>532.21999999999991</v>
      </c>
      <c r="G10" s="2">
        <v>912.95999999999992</v>
      </c>
      <c r="H10" s="3">
        <f t="shared" si="1"/>
        <v>0.6</v>
      </c>
      <c r="I10" s="13">
        <v>495.68</v>
      </c>
      <c r="J10" s="13">
        <f t="shared" si="8"/>
        <v>1.07</v>
      </c>
      <c r="K10" s="1">
        <f t="shared" si="2"/>
        <v>1.84</v>
      </c>
      <c r="L10" s="10">
        <f t="shared" si="3"/>
        <v>1.1000000000000001</v>
      </c>
      <c r="M10" s="13">
        <v>473.88</v>
      </c>
      <c r="N10" s="1">
        <f t="shared" si="9"/>
        <v>1.05</v>
      </c>
      <c r="O10" s="1">
        <f t="shared" si="4"/>
        <v>1.93</v>
      </c>
      <c r="P10" s="10">
        <f t="shared" si="5"/>
        <v>1.1499999999999999</v>
      </c>
      <c r="Q10" s="13">
        <v>411.1</v>
      </c>
      <c r="R10" s="1">
        <f t="shared" si="10"/>
        <v>1.1499999999999999</v>
      </c>
      <c r="S10" s="3">
        <f t="shared" si="11"/>
        <v>1.21</v>
      </c>
      <c r="T10" s="1">
        <f t="shared" si="6"/>
        <v>2.2200000000000002</v>
      </c>
      <c r="U10" s="10">
        <f t="shared" si="7"/>
        <v>1.32</v>
      </c>
    </row>
    <row r="11" spans="2:21" x14ac:dyDescent="0.25">
      <c r="B11" s="16" t="s">
        <v>30</v>
      </c>
      <c r="C11" s="2">
        <v>614.68000000000006</v>
      </c>
      <c r="D11" s="16" t="s">
        <v>10</v>
      </c>
      <c r="E11" s="19">
        <v>93.96</v>
      </c>
      <c r="F11" s="19">
        <f t="shared" si="12"/>
        <v>509.02000000000004</v>
      </c>
      <c r="G11" s="2">
        <v>602.98</v>
      </c>
      <c r="H11" s="3">
        <f t="shared" si="1"/>
        <v>1.02</v>
      </c>
      <c r="I11" s="13">
        <v>530.94000000000005</v>
      </c>
      <c r="J11" s="13">
        <f t="shared" si="8"/>
        <v>0.96</v>
      </c>
      <c r="K11" s="1">
        <f t="shared" si="2"/>
        <v>1.1399999999999999</v>
      </c>
      <c r="L11" s="10">
        <f t="shared" si="3"/>
        <v>1.1599999999999999</v>
      </c>
      <c r="M11" s="13">
        <v>562.5</v>
      </c>
      <c r="N11" s="1">
        <f t="shared" si="9"/>
        <v>0.94</v>
      </c>
      <c r="O11" s="1">
        <f t="shared" si="4"/>
        <v>1.07</v>
      </c>
      <c r="P11" s="10">
        <f t="shared" si="5"/>
        <v>1.0900000000000001</v>
      </c>
      <c r="Q11" s="13">
        <v>505.68</v>
      </c>
      <c r="R11" s="1">
        <f t="shared" si="10"/>
        <v>1.1100000000000001</v>
      </c>
      <c r="S11" s="3">
        <f t="shared" si="11"/>
        <v>1.05</v>
      </c>
      <c r="T11" s="1">
        <f t="shared" si="6"/>
        <v>1.19</v>
      </c>
      <c r="U11" s="10">
        <f t="shared" si="7"/>
        <v>1.22</v>
      </c>
    </row>
    <row r="12" spans="2:21" x14ac:dyDescent="0.25">
      <c r="B12" s="17" t="s">
        <v>31</v>
      </c>
      <c r="C12" s="2">
        <v>590.31999999999994</v>
      </c>
      <c r="D12" s="17" t="s">
        <v>11</v>
      </c>
      <c r="E12" s="19"/>
      <c r="F12" s="19">
        <f t="shared" si="12"/>
        <v>545.74</v>
      </c>
      <c r="G12" s="2">
        <v>545.74</v>
      </c>
      <c r="H12" s="3">
        <f t="shared" si="1"/>
        <v>1.08</v>
      </c>
      <c r="I12" s="13">
        <v>527.98</v>
      </c>
      <c r="J12" s="13">
        <f t="shared" si="8"/>
        <v>1.03</v>
      </c>
      <c r="K12" s="1">
        <f t="shared" si="2"/>
        <v>1.03</v>
      </c>
      <c r="L12" s="10">
        <f t="shared" si="3"/>
        <v>1.1200000000000001</v>
      </c>
      <c r="M12" s="13">
        <v>483.84</v>
      </c>
      <c r="N12" s="1">
        <f t="shared" si="9"/>
        <v>1.0900000000000001</v>
      </c>
      <c r="O12" s="1">
        <f t="shared" si="4"/>
        <v>1.1299999999999999</v>
      </c>
      <c r="P12" s="10">
        <f t="shared" si="5"/>
        <v>1.22</v>
      </c>
      <c r="Q12" s="13">
        <v>448.36</v>
      </c>
      <c r="R12" s="1">
        <f t="shared" si="10"/>
        <v>1.08</v>
      </c>
      <c r="S12" s="3">
        <f t="shared" si="11"/>
        <v>1.18</v>
      </c>
      <c r="T12" s="1">
        <f t="shared" si="6"/>
        <v>1.22</v>
      </c>
      <c r="U12" s="10">
        <f t="shared" si="7"/>
        <v>1.32</v>
      </c>
    </row>
    <row r="13" spans="2:21" x14ac:dyDescent="0.25">
      <c r="B13" s="16" t="s">
        <v>32</v>
      </c>
      <c r="C13" s="2">
        <v>595.16000000000008</v>
      </c>
      <c r="D13" s="16" t="s">
        <v>12</v>
      </c>
      <c r="E13" s="19">
        <v>2.8</v>
      </c>
      <c r="F13" s="19">
        <f t="shared" si="12"/>
        <v>567.72</v>
      </c>
      <c r="G13" s="2">
        <v>570.52</v>
      </c>
      <c r="H13" s="3">
        <f t="shared" si="1"/>
        <v>1.04</v>
      </c>
      <c r="I13" s="13">
        <v>490.42</v>
      </c>
      <c r="J13" s="13">
        <f t="shared" si="8"/>
        <v>1.1599999999999999</v>
      </c>
      <c r="K13" s="1">
        <f t="shared" si="2"/>
        <v>1.1599999999999999</v>
      </c>
      <c r="L13" s="10">
        <f t="shared" si="3"/>
        <v>1.21</v>
      </c>
      <c r="M13" s="13">
        <v>500.82</v>
      </c>
      <c r="N13" s="1">
        <f t="shared" si="9"/>
        <v>0.98</v>
      </c>
      <c r="O13" s="1">
        <f t="shared" si="4"/>
        <v>1.1399999999999999</v>
      </c>
      <c r="P13" s="10">
        <f t="shared" si="5"/>
        <v>1.19</v>
      </c>
      <c r="Q13" s="13">
        <v>478.2</v>
      </c>
      <c r="R13" s="1">
        <f t="shared" si="10"/>
        <v>1.05</v>
      </c>
      <c r="S13" s="3">
        <f t="shared" si="11"/>
        <v>1.03</v>
      </c>
      <c r="T13" s="1">
        <f t="shared" si="6"/>
        <v>1.19</v>
      </c>
      <c r="U13" s="10">
        <f t="shared" si="7"/>
        <v>1.24</v>
      </c>
    </row>
    <row r="14" spans="2:21" x14ac:dyDescent="0.25">
      <c r="B14" s="22" t="s">
        <v>33</v>
      </c>
      <c r="C14" s="23">
        <v>553.54</v>
      </c>
      <c r="D14" s="22" t="s">
        <v>13</v>
      </c>
      <c r="E14" s="19"/>
      <c r="F14" s="19">
        <f t="shared" si="12"/>
        <v>471.7</v>
      </c>
      <c r="G14" s="23">
        <v>471.7</v>
      </c>
      <c r="H14" s="3">
        <f t="shared" si="1"/>
        <v>1.17</v>
      </c>
      <c r="I14" s="24">
        <v>451.82</v>
      </c>
      <c r="J14" s="24">
        <f t="shared" si="8"/>
        <v>1.04</v>
      </c>
      <c r="K14" s="1">
        <f t="shared" ref="K14:K15" si="13">ROUND(G14/I14,2)</f>
        <v>1.04</v>
      </c>
      <c r="L14" s="10">
        <f t="shared" si="3"/>
        <v>1.23</v>
      </c>
      <c r="M14" s="13">
        <v>380.2</v>
      </c>
      <c r="N14" s="1">
        <f t="shared" ref="N14:N15" si="14">ROUND(I14/M14,2)</f>
        <v>1.19</v>
      </c>
      <c r="O14" s="1">
        <f t="shared" ref="O14:O15" si="15">ROUND(G14/M14,2)</f>
        <v>1.24</v>
      </c>
      <c r="P14" s="10">
        <f t="shared" si="5"/>
        <v>1.46</v>
      </c>
      <c r="Q14" s="13">
        <v>420.28</v>
      </c>
      <c r="R14" s="1">
        <f t="shared" ref="R14:R15" si="16">ROUND(M14/Q14,2)</f>
        <v>0.9</v>
      </c>
      <c r="S14" s="3">
        <f t="shared" ref="S14:S15" si="17">ROUND(I14/Q14,2)</f>
        <v>1.08</v>
      </c>
      <c r="T14" s="1">
        <f t="shared" ref="T14:T15" si="18">ROUND(G14/Q14,2)</f>
        <v>1.1200000000000001</v>
      </c>
      <c r="U14" s="10">
        <f t="shared" si="7"/>
        <v>1.32</v>
      </c>
    </row>
    <row r="15" spans="2:21" ht="15.75" thickBot="1" x14ac:dyDescent="0.3">
      <c r="B15" s="22" t="s">
        <v>34</v>
      </c>
      <c r="C15" s="23">
        <v>353.24</v>
      </c>
      <c r="D15" s="22" t="s">
        <v>14</v>
      </c>
      <c r="E15" s="19"/>
      <c r="F15" s="19">
        <f t="shared" si="12"/>
        <v>401.84</v>
      </c>
      <c r="G15" s="23">
        <v>401.84</v>
      </c>
      <c r="H15" s="25">
        <f t="shared" si="1"/>
        <v>0.88</v>
      </c>
      <c r="I15" s="24">
        <v>395</v>
      </c>
      <c r="J15" s="24">
        <f>ROUND(F15/I15,2)</f>
        <v>1.02</v>
      </c>
      <c r="K15" s="26">
        <f t="shared" si="13"/>
        <v>1.02</v>
      </c>
      <c r="L15" s="27">
        <f t="shared" si="3"/>
        <v>0.89</v>
      </c>
      <c r="M15" s="24">
        <v>299.72000000000003</v>
      </c>
      <c r="N15" s="26">
        <f t="shared" si="14"/>
        <v>1.32</v>
      </c>
      <c r="O15" s="26">
        <f t="shared" si="15"/>
        <v>1.34</v>
      </c>
      <c r="P15" s="27">
        <f t="shared" si="5"/>
        <v>1.18</v>
      </c>
      <c r="Q15" s="24">
        <v>300.04000000000002</v>
      </c>
      <c r="R15" s="26">
        <f t="shared" si="16"/>
        <v>1</v>
      </c>
      <c r="S15" s="25">
        <f t="shared" si="17"/>
        <v>1.32</v>
      </c>
      <c r="T15" s="26">
        <f t="shared" si="18"/>
        <v>1.34</v>
      </c>
      <c r="U15" s="27">
        <f t="shared" si="7"/>
        <v>1.18</v>
      </c>
    </row>
    <row r="16" spans="2:21" ht="15.75" thickBot="1" x14ac:dyDescent="0.3">
      <c r="B16" s="42" t="s">
        <v>1</v>
      </c>
      <c r="C16" s="43">
        <f>SUM(C4:C15)</f>
        <v>5963.6999999999989</v>
      </c>
      <c r="D16" s="42" t="s">
        <v>1</v>
      </c>
      <c r="E16" s="44">
        <f>SUM(E9:E15)</f>
        <v>732.54</v>
      </c>
      <c r="F16" s="44">
        <f>SUM(F4:F15)</f>
        <v>5710.04</v>
      </c>
      <c r="G16" s="43">
        <f>SUM(G4:G15)</f>
        <v>6442.5800000000008</v>
      </c>
      <c r="H16" s="29">
        <f t="shared" si="1"/>
        <v>0.93</v>
      </c>
      <c r="I16" s="28">
        <f>SUM(I4:I15)</f>
        <v>5336.74</v>
      </c>
      <c r="J16" s="28">
        <f>ROUND(F16/I16,2)</f>
        <v>1.07</v>
      </c>
      <c r="K16" s="30">
        <f>ROUND(G16/I16,2)</f>
        <v>1.21</v>
      </c>
      <c r="L16" s="31"/>
      <c r="M16" s="28">
        <f>SUM(M4:M15)</f>
        <v>4893.08</v>
      </c>
      <c r="N16" s="30">
        <f>ROUND(I16/M16,2)</f>
        <v>1.0900000000000001</v>
      </c>
      <c r="O16" s="30">
        <f>ROUND(G16/M16,2)</f>
        <v>1.32</v>
      </c>
      <c r="P16" s="31">
        <f t="shared" si="5"/>
        <v>1.22</v>
      </c>
      <c r="Q16" s="28">
        <f>SUM(Q4:Q15)</f>
        <v>4736.3999999999996</v>
      </c>
      <c r="R16" s="30">
        <f t="shared" si="10"/>
        <v>1.03</v>
      </c>
      <c r="S16" s="29">
        <f t="shared" si="11"/>
        <v>1.1299999999999999</v>
      </c>
      <c r="T16" s="30">
        <f>ROUND(G16/Q16,2)</f>
        <v>1.36</v>
      </c>
      <c r="U16" s="31">
        <f t="shared" si="7"/>
        <v>1.26</v>
      </c>
    </row>
    <row r="17" spans="8:21" x14ac:dyDescent="0.25">
      <c r="H17" s="11"/>
      <c r="I17" s="11"/>
      <c r="J17" s="11"/>
      <c r="K17" s="11"/>
      <c r="L17" s="11"/>
      <c r="M17" s="12"/>
      <c r="N17" s="12"/>
      <c r="O17" s="12"/>
      <c r="P17" s="12"/>
      <c r="Q17" s="11"/>
      <c r="R17" s="11"/>
      <c r="S17" s="6"/>
      <c r="T17" s="6"/>
      <c r="U17" s="6"/>
    </row>
    <row r="18" spans="8:21" x14ac:dyDescent="0.25">
      <c r="H18" s="11"/>
      <c r="I18" s="11"/>
      <c r="J18" s="11"/>
      <c r="K18" s="11"/>
      <c r="L18" s="11"/>
      <c r="M18" s="12"/>
      <c r="N18" s="12"/>
      <c r="O18" s="12"/>
      <c r="P18" s="12"/>
      <c r="Q18" s="11"/>
      <c r="R18" s="11"/>
      <c r="S18" s="6"/>
      <c r="T18" s="6"/>
      <c r="U18" s="6"/>
    </row>
    <row r="19" spans="8:21" x14ac:dyDescent="0.25">
      <c r="H19" s="14"/>
      <c r="I19" s="11"/>
      <c r="J19" s="14"/>
      <c r="K19" s="14"/>
      <c r="L19" s="14"/>
      <c r="M19" s="12"/>
      <c r="N19" s="12"/>
      <c r="O19" s="12"/>
      <c r="P19" s="12"/>
      <c r="Q19" s="11"/>
      <c r="R19" s="11"/>
      <c r="S19" s="6"/>
      <c r="T19" s="6"/>
      <c r="U19" s="6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L26" sqref="L26"/>
    </sheetView>
  </sheetViews>
  <sheetFormatPr defaultRowHeight="15" x14ac:dyDescent="0.25"/>
  <cols>
    <col min="1" max="1" width="12.7109375" bestFit="1" customWidth="1"/>
    <col min="2" max="2" width="10.42578125" customWidth="1"/>
    <col min="3" max="3" width="10.7109375" customWidth="1"/>
    <col min="4" max="4" width="13.42578125" customWidth="1"/>
    <col min="5" max="5" width="11.5703125" customWidth="1"/>
    <col min="6" max="6" width="11.140625" customWidth="1"/>
    <col min="7" max="7" width="11.85546875" customWidth="1"/>
    <col min="8" max="8" width="12.5703125" customWidth="1"/>
    <col min="9" max="9" width="14.140625" customWidth="1"/>
    <col min="10" max="10" width="11.7109375" customWidth="1"/>
  </cols>
  <sheetData>
    <row r="1" spans="1:10" ht="27" customHeight="1" thickBot="1" x14ac:dyDescent="0.3">
      <c r="A1" s="71" t="s">
        <v>68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7.75" customHeight="1" x14ac:dyDescent="0.25">
      <c r="A2" s="73" t="s">
        <v>43</v>
      </c>
      <c r="B2" s="75" t="s">
        <v>72</v>
      </c>
      <c r="C2" s="77" t="s">
        <v>38</v>
      </c>
      <c r="D2" s="78"/>
      <c r="E2" s="77" t="s">
        <v>41</v>
      </c>
      <c r="F2" s="78"/>
      <c r="G2" s="83"/>
      <c r="H2" s="77" t="s">
        <v>37</v>
      </c>
      <c r="I2" s="87"/>
      <c r="J2" s="75" t="s">
        <v>67</v>
      </c>
    </row>
    <row r="3" spans="1:10" ht="99" customHeight="1" x14ac:dyDescent="0.25">
      <c r="A3" s="74"/>
      <c r="B3" s="76"/>
      <c r="C3" s="46" t="s">
        <v>42</v>
      </c>
      <c r="D3" s="50" t="s">
        <v>39</v>
      </c>
      <c r="E3" s="46" t="s">
        <v>16</v>
      </c>
      <c r="F3" s="50" t="s">
        <v>17</v>
      </c>
      <c r="G3" s="84" t="s">
        <v>40</v>
      </c>
      <c r="H3" s="46" t="s">
        <v>15</v>
      </c>
      <c r="I3" s="88" t="s">
        <v>71</v>
      </c>
      <c r="J3" s="76"/>
    </row>
    <row r="4" spans="1:10" ht="13.5" customHeight="1" x14ac:dyDescent="0.25">
      <c r="A4" s="62"/>
      <c r="B4" s="82">
        <v>1</v>
      </c>
      <c r="C4" s="46">
        <v>2</v>
      </c>
      <c r="D4" s="50">
        <v>3</v>
      </c>
      <c r="E4" s="46">
        <v>4</v>
      </c>
      <c r="F4" s="59">
        <v>5</v>
      </c>
      <c r="G4" s="84">
        <v>6</v>
      </c>
      <c r="H4" s="46">
        <v>7</v>
      </c>
      <c r="I4" s="88">
        <v>8</v>
      </c>
      <c r="J4" s="61">
        <v>9</v>
      </c>
    </row>
    <row r="5" spans="1:10" x14ac:dyDescent="0.25">
      <c r="A5" s="53">
        <v>2016</v>
      </c>
      <c r="B5" s="52">
        <f>C5+F5+I5+J5</f>
        <v>4681.67</v>
      </c>
      <c r="C5" s="48">
        <v>4681.67</v>
      </c>
      <c r="D5" s="47">
        <v>257.88</v>
      </c>
      <c r="E5" s="48">
        <v>2892.34</v>
      </c>
      <c r="F5" s="49">
        <v>0</v>
      </c>
      <c r="G5" s="85">
        <f t="shared" ref="G5:G8" si="0">E5+F5</f>
        <v>2892.34</v>
      </c>
      <c r="H5" s="89">
        <v>1531.45</v>
      </c>
      <c r="I5" s="90">
        <v>0</v>
      </c>
      <c r="J5" s="51">
        <v>0</v>
      </c>
    </row>
    <row r="6" spans="1:10" x14ac:dyDescent="0.25">
      <c r="A6" s="53">
        <v>2017</v>
      </c>
      <c r="B6" s="52">
        <f t="shared" ref="B6:B14" si="1">C6+F6+I6+J6</f>
        <v>4736.3999999999996</v>
      </c>
      <c r="C6" s="48">
        <v>4736.3999999999996</v>
      </c>
      <c r="D6" s="47">
        <v>247.40600000000001</v>
      </c>
      <c r="E6" s="48">
        <v>2808.0640000000003</v>
      </c>
      <c r="F6" s="49">
        <v>0</v>
      </c>
      <c r="G6" s="85">
        <f t="shared" si="0"/>
        <v>2808.0640000000003</v>
      </c>
      <c r="H6" s="48">
        <v>1680.9299999999998</v>
      </c>
      <c r="I6" s="90">
        <v>0</v>
      </c>
      <c r="J6" s="51">
        <v>0</v>
      </c>
    </row>
    <row r="7" spans="1:10" x14ac:dyDescent="0.25">
      <c r="A7" s="53">
        <v>2018</v>
      </c>
      <c r="B7" s="52">
        <f t="shared" si="1"/>
        <v>4893.08</v>
      </c>
      <c r="C7" s="48">
        <v>4893.08</v>
      </c>
      <c r="D7" s="47">
        <v>311.5</v>
      </c>
      <c r="E7" s="48">
        <v>2644.806</v>
      </c>
      <c r="F7" s="49">
        <v>0</v>
      </c>
      <c r="G7" s="85">
        <f t="shared" si="0"/>
        <v>2644.806</v>
      </c>
      <c r="H7" s="48">
        <v>1936.7739999999999</v>
      </c>
      <c r="I7" s="90">
        <v>0</v>
      </c>
      <c r="J7" s="51">
        <v>0</v>
      </c>
    </row>
    <row r="8" spans="1:10" x14ac:dyDescent="0.25">
      <c r="A8" s="53">
        <v>2019</v>
      </c>
      <c r="B8" s="52">
        <f t="shared" si="1"/>
        <v>5336.74</v>
      </c>
      <c r="C8" s="48">
        <v>5336.74</v>
      </c>
      <c r="D8" s="47">
        <v>436.46</v>
      </c>
      <c r="E8" s="48">
        <v>2839.6399999999994</v>
      </c>
      <c r="F8" s="49">
        <v>0</v>
      </c>
      <c r="G8" s="85">
        <f t="shared" si="0"/>
        <v>2839.6399999999994</v>
      </c>
      <c r="H8" s="48">
        <v>2060.6400000000003</v>
      </c>
      <c r="I8" s="90">
        <v>0</v>
      </c>
      <c r="J8" s="51">
        <v>0</v>
      </c>
    </row>
    <row r="9" spans="1:10" x14ac:dyDescent="0.25">
      <c r="A9" s="53">
        <v>2020</v>
      </c>
      <c r="B9" s="52">
        <f t="shared" si="1"/>
        <v>6449.3000000000011</v>
      </c>
      <c r="C9" s="48">
        <v>5148.6600000000008</v>
      </c>
      <c r="D9" s="47">
        <v>278.76</v>
      </c>
      <c r="E9" s="48">
        <v>3829.4400000000005</v>
      </c>
      <c r="F9" s="49">
        <v>732.54</v>
      </c>
      <c r="G9" s="85">
        <v>4561.9800000000005</v>
      </c>
      <c r="H9" s="48">
        <v>1040.46</v>
      </c>
      <c r="I9" s="90">
        <v>561.38</v>
      </c>
      <c r="J9" s="51">
        <v>6.72</v>
      </c>
    </row>
    <row r="10" spans="1:10" x14ac:dyDescent="0.25">
      <c r="A10" s="53">
        <v>2021</v>
      </c>
      <c r="B10" s="52">
        <f t="shared" si="1"/>
        <v>5963.7</v>
      </c>
      <c r="C10" s="48">
        <v>5362.64</v>
      </c>
      <c r="D10" s="47">
        <v>273.08</v>
      </c>
      <c r="E10" s="48">
        <v>3923.5800000000008</v>
      </c>
      <c r="F10" s="49">
        <v>21.7</v>
      </c>
      <c r="G10" s="85">
        <v>3945.28</v>
      </c>
      <c r="H10" s="48">
        <v>1165.98</v>
      </c>
      <c r="I10" s="90">
        <v>569.11999999999989</v>
      </c>
      <c r="J10" s="51">
        <v>10.24</v>
      </c>
    </row>
    <row r="11" spans="1:10" x14ac:dyDescent="0.25">
      <c r="A11" s="53">
        <v>2022</v>
      </c>
      <c r="B11" s="52">
        <f t="shared" si="1"/>
        <v>5990.3599999999988</v>
      </c>
      <c r="C11" s="48">
        <v>5285.3599999999988</v>
      </c>
      <c r="D11" s="47">
        <v>220.82000000000002</v>
      </c>
      <c r="E11" s="48">
        <v>3879.68</v>
      </c>
      <c r="F11" s="49">
        <v>99.3</v>
      </c>
      <c r="G11" s="85">
        <v>3978.9799999999996</v>
      </c>
      <c r="H11" s="48">
        <v>1184.8599999999999</v>
      </c>
      <c r="I11" s="90">
        <v>598.19999999999993</v>
      </c>
      <c r="J11" s="51">
        <v>7.5</v>
      </c>
    </row>
    <row r="12" spans="1:10" x14ac:dyDescent="0.25">
      <c r="A12" s="53">
        <v>2023</v>
      </c>
      <c r="B12" s="52">
        <f t="shared" si="1"/>
        <v>7145.6400000000012</v>
      </c>
      <c r="C12" s="48">
        <v>5682.1</v>
      </c>
      <c r="D12" s="47">
        <v>224.38</v>
      </c>
      <c r="E12" s="48">
        <v>4556.5599999999995</v>
      </c>
      <c r="F12" s="49">
        <v>23.64</v>
      </c>
      <c r="G12" s="85">
        <v>4580.2</v>
      </c>
      <c r="H12" s="48">
        <v>901.15999999999985</v>
      </c>
      <c r="I12" s="90">
        <v>563.18000000000006</v>
      </c>
      <c r="J12" s="51">
        <v>876.72</v>
      </c>
    </row>
    <row r="13" spans="1:10" x14ac:dyDescent="0.25">
      <c r="A13" s="53">
        <v>2024</v>
      </c>
      <c r="B13" s="52">
        <f t="shared" si="1"/>
        <v>6608.2600000000011</v>
      </c>
      <c r="C13" s="48">
        <v>5946.3400000000011</v>
      </c>
      <c r="D13" s="47">
        <v>260.18</v>
      </c>
      <c r="E13" s="48">
        <v>4374.9199999999992</v>
      </c>
      <c r="F13" s="49">
        <v>108.22</v>
      </c>
      <c r="G13" s="85">
        <v>4483.1399999999994</v>
      </c>
      <c r="H13" s="48">
        <v>1311.24</v>
      </c>
      <c r="I13" s="90">
        <v>553.70000000000005</v>
      </c>
      <c r="J13" s="51">
        <v>0</v>
      </c>
    </row>
    <row r="14" spans="1:10" ht="15.75" thickBot="1" x14ac:dyDescent="0.3">
      <c r="A14" s="63">
        <v>2025</v>
      </c>
      <c r="B14" s="64">
        <f t="shared" si="1"/>
        <v>6586.4</v>
      </c>
      <c r="C14" s="66">
        <v>5483.4</v>
      </c>
      <c r="D14" s="65">
        <v>329.90000000000009</v>
      </c>
      <c r="E14" s="66">
        <v>3601.8199999999997</v>
      </c>
      <c r="F14" s="65">
        <v>465.67999999999995</v>
      </c>
      <c r="G14" s="86">
        <v>4067.5000000000005</v>
      </c>
      <c r="H14" s="66">
        <v>1551.6799999999998</v>
      </c>
      <c r="I14" s="91">
        <v>637.31999999999994</v>
      </c>
      <c r="J14" s="67">
        <v>0</v>
      </c>
    </row>
  </sheetData>
  <mergeCells count="7">
    <mergeCell ref="A1:J1"/>
    <mergeCell ref="A2:A3"/>
    <mergeCell ref="B2:B3"/>
    <mergeCell ref="C2:D2"/>
    <mergeCell ref="E2:G2"/>
    <mergeCell ref="H2:I2"/>
    <mergeCell ref="J2:J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19" sqref="I19"/>
    </sheetView>
  </sheetViews>
  <sheetFormatPr defaultRowHeight="12.75" x14ac:dyDescent="0.2"/>
  <cols>
    <col min="1" max="1" width="9.140625" style="95"/>
    <col min="2" max="2" width="26.5703125" style="95" customWidth="1"/>
    <col min="3" max="3" width="53.140625" style="95" customWidth="1"/>
    <col min="4" max="4" width="8.28515625" style="95" customWidth="1"/>
    <col min="5" max="5" width="13.28515625" style="95" customWidth="1"/>
    <col min="6" max="16384" width="9.140625" style="95"/>
  </cols>
  <sheetData>
    <row r="1" spans="1:8" s="95" customFormat="1" ht="28.5" customHeight="1" x14ac:dyDescent="0.2">
      <c r="A1" s="92" t="s">
        <v>69</v>
      </c>
      <c r="B1" s="93"/>
      <c r="C1" s="93"/>
      <c r="D1" s="93"/>
      <c r="E1" s="93"/>
      <c r="F1" s="94"/>
      <c r="G1" s="94"/>
      <c r="H1" s="94"/>
    </row>
    <row r="2" spans="1:8" s="95" customFormat="1" ht="40.5" customHeight="1" x14ac:dyDescent="0.2">
      <c r="A2" s="79" t="s">
        <v>49</v>
      </c>
      <c r="B2" s="80" t="s">
        <v>46</v>
      </c>
      <c r="C2" s="81" t="s">
        <v>47</v>
      </c>
      <c r="D2" s="81" t="s">
        <v>48</v>
      </c>
      <c r="E2" s="81" t="s">
        <v>70</v>
      </c>
      <c r="F2" s="96"/>
      <c r="G2" s="96"/>
      <c r="H2" s="96"/>
    </row>
    <row r="3" spans="1:8" s="95" customFormat="1" ht="26.25" customHeight="1" x14ac:dyDescent="0.2">
      <c r="A3" s="79"/>
      <c r="B3" s="80"/>
      <c r="C3" s="81"/>
      <c r="D3" s="81"/>
      <c r="E3" s="81"/>
    </row>
    <row r="4" spans="1:8" s="95" customFormat="1" ht="33" customHeight="1" x14ac:dyDescent="0.2">
      <c r="A4" s="79"/>
      <c r="B4" s="80"/>
      <c r="C4" s="81"/>
      <c r="D4" s="81"/>
      <c r="E4" s="81"/>
    </row>
    <row r="5" spans="1:8" s="95" customFormat="1" ht="15" customHeight="1" x14ac:dyDescent="0.2">
      <c r="A5" s="97" t="s">
        <v>50</v>
      </c>
      <c r="B5" s="54" t="s">
        <v>44</v>
      </c>
      <c r="C5" s="55" t="s">
        <v>45</v>
      </c>
      <c r="D5" s="60" t="s">
        <v>54</v>
      </c>
      <c r="E5" s="68">
        <v>7.8E-2</v>
      </c>
    </row>
    <row r="6" spans="1:8" s="95" customFormat="1" ht="15" customHeight="1" x14ac:dyDescent="0.2">
      <c r="A6" s="97"/>
      <c r="B6" s="54" t="s">
        <v>44</v>
      </c>
      <c r="C6" s="55" t="s">
        <v>45</v>
      </c>
      <c r="D6" s="60" t="s">
        <v>58</v>
      </c>
      <c r="E6" s="68">
        <v>2.1999999999999999E-2</v>
      </c>
    </row>
    <row r="7" spans="1:8" s="95" customFormat="1" ht="15" customHeight="1" x14ac:dyDescent="0.2">
      <c r="A7" s="97"/>
      <c r="B7" s="54" t="s">
        <v>44</v>
      </c>
      <c r="C7" s="55" t="s">
        <v>45</v>
      </c>
      <c r="D7" s="60" t="s">
        <v>53</v>
      </c>
      <c r="E7" s="68">
        <v>4.8000000000000001E-2</v>
      </c>
    </row>
    <row r="8" spans="1:8" s="95" customFormat="1" ht="15" customHeight="1" x14ac:dyDescent="0.2">
      <c r="A8" s="97" t="s">
        <v>57</v>
      </c>
      <c r="B8" s="54" t="s">
        <v>44</v>
      </c>
      <c r="C8" s="55" t="s">
        <v>51</v>
      </c>
      <c r="D8" s="60" t="s">
        <v>52</v>
      </c>
      <c r="E8" s="68">
        <v>1.0999999999999999E-2</v>
      </c>
    </row>
    <row r="9" spans="1:8" s="95" customFormat="1" ht="15" customHeight="1" x14ac:dyDescent="0.2">
      <c r="A9" s="97"/>
      <c r="B9" s="54" t="s">
        <v>44</v>
      </c>
      <c r="C9" s="55" t="s">
        <v>51</v>
      </c>
      <c r="D9" s="60" t="s">
        <v>53</v>
      </c>
      <c r="E9" s="68">
        <v>5.8500000000000003E-2</v>
      </c>
    </row>
    <row r="10" spans="1:8" s="95" customFormat="1" ht="15" customHeight="1" x14ac:dyDescent="0.2">
      <c r="A10" s="97"/>
      <c r="B10" s="54" t="s">
        <v>44</v>
      </c>
      <c r="C10" s="55" t="s">
        <v>51</v>
      </c>
      <c r="D10" s="60" t="s">
        <v>54</v>
      </c>
      <c r="E10" s="68">
        <v>4.0000000000000001E-3</v>
      </c>
    </row>
    <row r="11" spans="1:8" s="95" customFormat="1" ht="15" customHeight="1" x14ac:dyDescent="0.2">
      <c r="A11" s="97"/>
      <c r="B11" s="54" t="s">
        <v>44</v>
      </c>
      <c r="C11" s="55" t="s">
        <v>51</v>
      </c>
      <c r="D11" s="60" t="s">
        <v>55</v>
      </c>
      <c r="E11" s="68">
        <v>5.4999999999999997E-3</v>
      </c>
    </row>
    <row r="12" spans="1:8" s="95" customFormat="1" ht="15" customHeight="1" x14ac:dyDescent="0.2">
      <c r="A12" s="98"/>
      <c r="B12" s="54" t="s">
        <v>44</v>
      </c>
      <c r="C12" s="55" t="s">
        <v>51</v>
      </c>
      <c r="D12" s="60" t="s">
        <v>56</v>
      </c>
      <c r="E12" s="68">
        <v>3.0000000000000001E-3</v>
      </c>
    </row>
    <row r="13" spans="1:8" s="95" customFormat="1" ht="15" customHeight="1" x14ac:dyDescent="0.2">
      <c r="A13" s="97" t="s">
        <v>63</v>
      </c>
      <c r="B13" s="54" t="s">
        <v>44</v>
      </c>
      <c r="C13" s="55" t="s">
        <v>51</v>
      </c>
      <c r="D13" s="60" t="s">
        <v>58</v>
      </c>
      <c r="E13" s="68">
        <v>6.9999999999999999E-4</v>
      </c>
    </row>
    <row r="14" spans="1:8" s="95" customFormat="1" ht="15" customHeight="1" x14ac:dyDescent="0.2">
      <c r="A14" s="97"/>
      <c r="B14" s="54" t="s">
        <v>44</v>
      </c>
      <c r="C14" s="55" t="s">
        <v>51</v>
      </c>
      <c r="D14" s="60" t="s">
        <v>59</v>
      </c>
      <c r="E14" s="68">
        <v>2.5000000000000001E-3</v>
      </c>
    </row>
    <row r="15" spans="1:8" s="95" customFormat="1" ht="15" customHeight="1" x14ac:dyDescent="0.2">
      <c r="A15" s="97"/>
      <c r="B15" s="54" t="s">
        <v>60</v>
      </c>
      <c r="C15" s="55" t="s">
        <v>61</v>
      </c>
      <c r="D15" s="60" t="s">
        <v>62</v>
      </c>
      <c r="E15" s="68">
        <v>1.18E-2</v>
      </c>
    </row>
    <row r="16" spans="1:8" s="95" customFormat="1" ht="25.5" x14ac:dyDescent="0.2">
      <c r="A16" s="97" t="s">
        <v>65</v>
      </c>
      <c r="B16" s="54" t="s">
        <v>44</v>
      </c>
      <c r="C16" s="55" t="s">
        <v>64</v>
      </c>
      <c r="D16" s="60" t="s">
        <v>58</v>
      </c>
      <c r="E16" s="69">
        <v>2.5999999999999999E-3</v>
      </c>
    </row>
    <row r="17" spans="1:5" s="95" customFormat="1" ht="25.5" x14ac:dyDescent="0.2">
      <c r="A17" s="97"/>
      <c r="B17" s="54" t="s">
        <v>44</v>
      </c>
      <c r="C17" s="55" t="s">
        <v>64</v>
      </c>
      <c r="D17" s="60" t="s">
        <v>54</v>
      </c>
      <c r="E17" s="68">
        <v>5.0900000000000001E-2</v>
      </c>
    </row>
    <row r="18" spans="1:5" s="95" customFormat="1" ht="25.5" x14ac:dyDescent="0.2">
      <c r="A18" s="97"/>
      <c r="B18" s="54" t="s">
        <v>44</v>
      </c>
      <c r="C18" s="55" t="s">
        <v>64</v>
      </c>
      <c r="D18" s="60" t="s">
        <v>52</v>
      </c>
      <c r="E18" s="68">
        <v>2.4199999999999999E-2</v>
      </c>
    </row>
    <row r="19" spans="1:5" s="95" customFormat="1" ht="25.5" x14ac:dyDescent="0.2">
      <c r="A19" s="97"/>
      <c r="B19" s="56" t="s">
        <v>44</v>
      </c>
      <c r="C19" s="57" t="s">
        <v>64</v>
      </c>
      <c r="D19" s="58" t="s">
        <v>59</v>
      </c>
      <c r="E19" s="70">
        <v>5.0000000000000001E-4</v>
      </c>
    </row>
    <row r="20" spans="1:5" s="95" customFormat="1" ht="25.5" x14ac:dyDescent="0.2">
      <c r="A20" s="99" t="s">
        <v>66</v>
      </c>
      <c r="B20" s="54" t="s">
        <v>44</v>
      </c>
      <c r="C20" s="55" t="s">
        <v>64</v>
      </c>
      <c r="D20" s="60" t="s">
        <v>58</v>
      </c>
      <c r="E20" s="69">
        <v>5.3E-3</v>
      </c>
    </row>
    <row r="21" spans="1:5" s="95" customFormat="1" ht="25.5" x14ac:dyDescent="0.2">
      <c r="A21" s="100"/>
      <c r="B21" s="54" t="s">
        <v>44</v>
      </c>
      <c r="C21" s="55" t="s">
        <v>64</v>
      </c>
      <c r="D21" s="60" t="s">
        <v>54</v>
      </c>
      <c r="E21" s="68">
        <v>2.41E-2</v>
      </c>
    </row>
    <row r="22" spans="1:5" s="95" customFormat="1" ht="25.5" x14ac:dyDescent="0.2">
      <c r="A22" s="101"/>
      <c r="B22" s="54" t="s">
        <v>44</v>
      </c>
      <c r="C22" s="55" t="s">
        <v>64</v>
      </c>
      <c r="D22" s="60" t="s">
        <v>59</v>
      </c>
      <c r="E22" s="68">
        <v>1.2999999999999999E-2</v>
      </c>
    </row>
  </sheetData>
  <mergeCells count="11">
    <mergeCell ref="A8:A12"/>
    <mergeCell ref="A13:A15"/>
    <mergeCell ref="A16:A19"/>
    <mergeCell ref="A20:A22"/>
    <mergeCell ref="A2:A4"/>
    <mergeCell ref="A5:A7"/>
    <mergeCell ref="A1:E1"/>
    <mergeCell ref="B2:B4"/>
    <mergeCell ref="C2:C4"/>
    <mergeCell ref="D2:D4"/>
    <mergeCell ref="E2:E4"/>
  </mergeCells>
  <pageMargins left="0.7" right="0.7" top="0.75" bottom="0.75" header="0.3" footer="0.3"/>
  <pageSetup orientation="portrait" horizontalDpi="0" verticalDpi="0" r:id="rId1"/>
  <ignoredErrors>
    <ignoredError sqref="D1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Статистика</vt:lpstr>
      <vt:lpstr>смесени и био</vt:lpstr>
      <vt:lpstr>опасни битови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2026-06-10T13:04:19Z</dcterms:modified>
</cp:coreProperties>
</file>